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elta.sim.sise/webdav/25e073c43c684c53af472f500a5b2a323b04edac/47612262739/4686b321-af1a-475c-8449-e298e93240df/"/>
    </mc:Choice>
  </mc:AlternateContent>
  <bookViews>
    <workbookView xWindow="0" yWindow="0" windowWidth="28800" windowHeight="12300"/>
  </bookViews>
  <sheets>
    <sheet name="RETL18" sheetId="2" r:id="rId1"/>
  </sheets>
  <definedNames>
    <definedName name="_xlnm.Print_Area" localSheetId="0">RETL18!$A$1:$F$59</definedName>
  </definedNames>
  <calcPr calcId="162913"/>
</workbook>
</file>

<file path=xl/calcChain.xml><?xml version="1.0" encoding="utf-8"?>
<calcChain xmlns="http://schemas.openxmlformats.org/spreadsheetml/2006/main">
  <c r="D36" i="2" l="1"/>
  <c r="C28" i="2"/>
  <c r="C55" i="2"/>
  <c r="C41" i="2"/>
  <c r="C56" i="2"/>
  <c r="C54" i="2"/>
  <c r="C48" i="2"/>
  <c r="C57" i="2"/>
  <c r="C58" i="2"/>
  <c r="C8" i="2"/>
  <c r="C9" i="2"/>
  <c r="E40" i="2"/>
  <c r="E39" i="2"/>
  <c r="E35" i="2"/>
  <c r="E34" i="2"/>
  <c r="E33" i="2"/>
  <c r="E32" i="2"/>
  <c r="E36" i="2"/>
  <c r="E37" i="2"/>
  <c r="E38" i="2"/>
  <c r="E41" i="2"/>
  <c r="D41" i="2"/>
  <c r="E6" i="2"/>
  <c r="D28" i="2"/>
  <c r="D48" i="2"/>
  <c r="D17" i="2"/>
  <c r="D16" i="2"/>
  <c r="D15" i="2"/>
  <c r="D56" i="2"/>
  <c r="D55" i="2"/>
  <c r="D53" i="2"/>
  <c r="D54" i="2"/>
  <c r="D57" i="2"/>
  <c r="D58" i="2"/>
  <c r="E46" i="2"/>
  <c r="E47" i="2"/>
  <c r="C15" i="2"/>
  <c r="C12" i="2"/>
  <c r="C20" i="2"/>
  <c r="D5" i="2"/>
  <c r="D8" i="2"/>
  <c r="E45" i="2"/>
  <c r="E57" i="2"/>
  <c r="D12" i="2"/>
  <c r="E17" i="2"/>
  <c r="E18" i="2"/>
  <c r="E19" i="2"/>
  <c r="E14" i="2"/>
  <c r="E13" i="2"/>
  <c r="E27" i="2"/>
  <c r="E26" i="2"/>
  <c r="E48" i="2"/>
  <c r="E53" i="2"/>
  <c r="E5" i="2"/>
  <c r="E7" i="2"/>
  <c r="E8" i="2"/>
  <c r="E28" i="2"/>
  <c r="E12" i="2"/>
  <c r="E54" i="2"/>
  <c r="E55" i="2"/>
  <c r="E15" i="2"/>
  <c r="D9" i="2"/>
  <c r="E16" i="2"/>
  <c r="D20" i="2"/>
  <c r="G20" i="2"/>
  <c r="E20" i="2"/>
  <c r="E9" i="2"/>
  <c r="E56" i="2"/>
  <c r="E58" i="2"/>
</calcChain>
</file>

<file path=xl/sharedStrings.xml><?xml version="1.0" encoding="utf-8"?>
<sst xmlns="http://schemas.openxmlformats.org/spreadsheetml/2006/main" count="104" uniqueCount="74">
  <si>
    <t>Ressursid</t>
  </si>
  <si>
    <t>KÜSK</t>
  </si>
  <si>
    <t>MAK</t>
  </si>
  <si>
    <t>KOKKU</t>
  </si>
  <si>
    <t>Tulemused ja tulemuste hindamine</t>
  </si>
  <si>
    <t>Kokku</t>
  </si>
  <si>
    <t>TEGEVUSVALDKOND 3</t>
  </si>
  <si>
    <t>TEGEVUSVALDKOND 2</t>
  </si>
  <si>
    <t>TEGEVUSVALDKONNAD</t>
  </si>
  <si>
    <t>TEGEVUSVALDKOND 1</t>
  </si>
  <si>
    <t>Tulemus ja tulemuse hindamine</t>
  </si>
  <si>
    <t>Reisitoetuste konkursi kaudu on eraldatud reisitoetusi vastavalt konkursi tingimustele ja korrale. Tulemusi hinnatakse aruannete alusel.</t>
  </si>
  <si>
    <t xml:space="preserve">KOKKU </t>
  </si>
  <si>
    <t xml:space="preserve">                               </t>
  </si>
  <si>
    <t>1.1.KÜSK</t>
  </si>
  <si>
    <t>1. KÜSK halduskulude eelarve kokku</t>
  </si>
  <si>
    <t>1.2. MAK</t>
  </si>
  <si>
    <t>2.2. MAK MTÜ konsultatsioonid</t>
  </si>
  <si>
    <t>2.2.1. MTÜ konsultantide palgakulud</t>
  </si>
  <si>
    <t>2.2.2 MTÜ konsultantide arendamiskulud</t>
  </si>
  <si>
    <t>Vastavalt tegevusvaldkondades kavandatud tegevustele.</t>
  </si>
  <si>
    <t xml:space="preserve"> </t>
  </si>
  <si>
    <t>Halduskulude eelarve alusel.</t>
  </si>
  <si>
    <t>Ressursside kasutamine kokku</t>
  </si>
  <si>
    <t>Kontroll</t>
  </si>
  <si>
    <t>MAK halduskulud</t>
  </si>
  <si>
    <t>Tegevusvaldkond 1:</t>
  </si>
  <si>
    <t>Tegevusvaldkond 2:</t>
  </si>
  <si>
    <t>Tegevusvaldkond 3:</t>
  </si>
  <si>
    <r>
      <t>Taotlusvoorude</t>
    </r>
    <r>
      <rPr>
        <b/>
        <sz val="12"/>
        <color indexed="8"/>
        <rFont val="Times New Roman"/>
        <family val="1"/>
        <charset val="186"/>
      </rPr>
      <t xml:space="preserve"> korraldamine</t>
    </r>
  </si>
  <si>
    <t>1.1 arenguhüppe taotlusvoor</t>
  </si>
  <si>
    <t>KÜSKi rahaliste vahendite kasutamise koond</t>
  </si>
  <si>
    <t xml:space="preserve">Sõlmitud on teenuse osutamise ja tellitud tööde lepingud kõigi maakondade MAKidega ning teenused on kättesaadavad vabaühendustele ja kokkulepitud täiendavad tellimused on täidetud. </t>
  </si>
  <si>
    <t>Vastavalt tegevusvaldkondades kavandatule.</t>
  </si>
  <si>
    <r>
      <t xml:space="preserve">2. KÜSKi strateegia elluviimine. </t>
    </r>
    <r>
      <rPr>
        <i/>
        <sz val="11"/>
        <color indexed="8"/>
        <rFont val="Times New Roman"/>
        <family val="1"/>
        <charset val="186"/>
      </rPr>
      <t>Va halduskulud</t>
    </r>
  </si>
  <si>
    <t>2.2. Uuringute tellimine</t>
  </si>
  <si>
    <t xml:space="preserve">2.3. Suursündmuste toetamine </t>
  </si>
  <si>
    <t>2.5. Tugi- ja arendustegevused</t>
  </si>
  <si>
    <t>2.6. MAKidelt tellitavad MTÜ konsultatsioonid, nõustamised ja teenused</t>
  </si>
  <si>
    <t>2.7. MAK MTÜ konsultantide töökoosolekud, koolitused</t>
  </si>
  <si>
    <t>3.1. Reisitoetuste konkurss</t>
  </si>
  <si>
    <r>
      <t xml:space="preserve">1.2 </t>
    </r>
    <r>
      <rPr>
        <i/>
        <sz val="11"/>
        <rFont val="Times New Roman"/>
        <family val="1"/>
        <charset val="186"/>
      </rPr>
      <t>finantsvõimekuse arenguhüppe taotlusvoor</t>
    </r>
  </si>
  <si>
    <r>
      <t xml:space="preserve"> </t>
    </r>
    <r>
      <rPr>
        <b/>
        <sz val="11"/>
        <color rgb="FF0070C0"/>
        <rFont val="Times New Roman"/>
        <family val="1"/>
        <charset val="186"/>
      </rPr>
      <t xml:space="preserve"> </t>
    </r>
  </si>
  <si>
    <t>Rahvusvahelise koostöö soodustamine</t>
  </si>
  <si>
    <t>3.2. Rahvusvaheliste projektide omafinantseeringu toetamine.</t>
  </si>
  <si>
    <t>Euroopa Komisjoni või teistelt välisrahastajatelt saadud toetuse korral on toetatud vabaühendusi omafinantseeringu osalise toetamise konkursi kaudu vastavalt konkursi tingimustele ja korrale. Tulemusi hinnatakse toetatud projektide aruannete alusel.</t>
  </si>
  <si>
    <t>3.3. Eesti Vabariik 100 - rahvusvaheliste konverentside korraldamine Eestis</t>
  </si>
  <si>
    <t>2018. aasta finantsplaan ja tegevuskava</t>
  </si>
  <si>
    <t>2017. a ületulevad vahendid</t>
  </si>
  <si>
    <t>2018. a vahendid</t>
  </si>
  <si>
    <t xml:space="preserve">Toimunud on MAK MTÜ konsultantide regulaarsed töökoosolekud ja koolitused. </t>
  </si>
  <si>
    <t>2018. aastal uuringut ei tellita.</t>
  </si>
  <si>
    <t>2.1. KÜSKi tegevusvaldkonnad</t>
  </si>
  <si>
    <t>(turvalisus)</t>
  </si>
  <si>
    <t>2.4. Stipendiumid: parim MTÜ</t>
  </si>
  <si>
    <t>* Toimub koostöö maakondlike arenduskeskuste MTÜ konsultantide töö koordineerimine, nende töökoosolekud teenuse ühtse kvaliteedi tagamiseks
* Toimuvad koolitused kvalifikatsiooni parandamiseks ning toimib nende töö tulemuspõhise hindamise mudel
* Toimub koostöö MAK võrgustikuga kodanikuühiskonna valdkonnas
* MTÜ konsulteerimise uuendatud veebileht MAKIS on klientide poolt oluline kasutatav tööriist</t>
  </si>
  <si>
    <r>
      <t>* On</t>
    </r>
    <r>
      <rPr>
        <sz val="11"/>
        <rFont val="Times New Roman"/>
        <family val="1"/>
        <charset val="186"/>
      </rPr>
      <t xml:space="preserve"> ette valmistatud ja avatud taotluste vastuvõtmiseks vähemalt 2 uut taotlusvooru</t>
    </r>
    <r>
      <rPr>
        <sz val="11"/>
        <color indexed="8"/>
        <rFont val="Times New Roman"/>
        <family val="1"/>
        <charset val="186"/>
      </rPr>
      <t xml:space="preserve"> (arenguhüppe voor, </t>
    </r>
    <r>
      <rPr>
        <sz val="11"/>
        <rFont val="Times New Roman"/>
        <family val="1"/>
        <charset val="186"/>
      </rPr>
      <t>finantsvõimekuse arenguhüppe voor) ning lõpe</t>
    </r>
    <r>
      <rPr>
        <sz val="11"/>
        <color indexed="8"/>
        <rFont val="Times New Roman"/>
        <family val="1"/>
        <charset val="186"/>
      </rPr>
      <t xml:space="preserve">tatud 2017. aastal avatud taotlusvoorudes projektide elluviimine ning on teostatud riigieelarvelisest toetusest rahastatud projektide elluviimise järelevalve ning aruandlus kontrollitud
* Taotlusvoorude tingimuste alusel otsustatud toetused on eraldatud ja toetuslepingud sõlmitud
* Toimib eraldatud toetuste kasutamise aruandlus, jälgimine ja kontrollimine
Tulemusi hinnatakse vastavalt kehtestatud aruandevormidele. Rakendatud on järelaruannete esitamise süsteem
* Hinnatakse lähtudes taotlusvoorude tingimustes sätestatust.  Jätkatakse KÜSKi </t>
    </r>
    <r>
      <rPr>
        <sz val="11"/>
        <rFont val="Times New Roman"/>
        <family val="1"/>
        <charset val="186"/>
      </rPr>
      <t xml:space="preserve"> taotlusvoorude mõju hindamise süsteemi kujundamist</t>
    </r>
  </si>
  <si>
    <t>Kodanikuühiskonna ja vabaühenduste uuenduslike ja arengut edendavate tegevuste ja lahenduste rahastamine ja korraldamine</t>
  </si>
  <si>
    <t>2.1. Nupukate lahenduste (NULA) konkurss</t>
  </si>
  <si>
    <t xml:space="preserve">1. KÜSKi taotlusvoorud                                  </t>
  </si>
  <si>
    <t>* Viiakse ellu NULA konkurss, mis koosneb inkubaatorist kuuele ja stardirahastusest kuni kolmele algatusele. Ligikaudne kalkulatsioon:
Starditoetus projektidele - 75 000,00 
Hanke võitjaga (Heateo SA) leping NULA inkubaatori läbi viimiseks ja konkursi kommunikatsioonitegevusteks  - 18 000,00 
* Toetuse saajatega on sõlmitud lepingud, toimub toetuse kasutamise järelevalve
* Toimub antud toetuste kasutamise aruandlus, jälgimine ja kontrollimine. Hinnatakse toetatud projektide elluviimist ja jätkusuutlikkust</t>
  </si>
  <si>
    <t xml:space="preserve">Jätkub aasta parimale MTÜle stipendiumi andmine summas 5000 eurot. 
Aasta parima vabaühenduse konkursi korraldab ja parima otsustab EMSLi nõukogu. (KÜSKi nõukogu 11.12.2012 koosoleku protokoll nr II-23).  </t>
  </si>
  <si>
    <t>KÜSKi taotlusvoorude ja konkursside tulemuslikkust analüüsitakse ja hinnatakse KÜSKi arendusseminaridel. Selle alusel käivitatakse vajadusel muudatused taotlusvoorude ja konkursside tingimustes või uuendatakse neid.</t>
  </si>
  <si>
    <t>KÜSK korraldab MAK MTÜ konsultantide koolitusi ja koordinatsiooni töökoosolekuid-nõupidamisi. Hinnatakse MAK MTÜ konsultantide tagasiside kaudu.</t>
  </si>
  <si>
    <t>KÜSKi halduskulud</t>
  </si>
  <si>
    <t xml:space="preserve">Konkursi kaudu on antud toetusi rahvusvahelises katusorganisatsioonis või võrgustikus osalevatele Eesti vabaühingutele nende Eestis perioodil 2016 - 2019 toimuvate konverentside korraldamise osaliseks toetamiseks.
</t>
  </si>
  <si>
    <t>MAKides kodanikuühendustele konsultatsiooniteenuste pakkumine 
* Hinnatakse konsultantide infosüsteemi (KISi) sisestatud klientide arvu  ja rahuloluküsitluste kaudu ning uuendatud MAKISes veebinõu osutamise kvaliteedi kaudu 
* Maakonna vabaühenduste ja kodanikualgatuste tunnustamine. Hinnatakse ürituse sisukuse ja avalikkuse tähelepanu pälvimise kaudu esitatud aruannete alusel
* Ühingute nõustamine maailmamuutjate registri teemadel
* Sotsiaalse ettevõtluse edulugude esiletõstmine maakondades</t>
  </si>
  <si>
    <r>
      <t xml:space="preserve">2.5.1. </t>
    </r>
    <r>
      <rPr>
        <sz val="11"/>
        <color indexed="8"/>
        <rFont val="Times New Roman"/>
        <family val="1"/>
      </rPr>
      <t xml:space="preserve">Tugitegevuste konkursi taotluste rahastamine.
Toimub rahastatud tugi- ja arendustegevuste elluviimise aruandlus, järelevalve ja kontrollimine.  Tugi- ja arendustegevuste tulemusi hinnatakse iga projekti puhul esitatud aruande, raporti ja/või osalejate tagasiside alusel. </t>
    </r>
  </si>
  <si>
    <t>2.5.2. MAKidelt tellitavad vabaühingute arenguprogrammid (sh vajadusel konsultandi töötasu).   Hinnatakse arenguprogrammi läbinud vabaühenduste juhtide arvu ja nende rahulolu küsitluse alusel ning   arenguprogrammide õppeprogrammide analüüsimise kaudu.</t>
  </si>
  <si>
    <r>
      <t>2.5.3. KÜSKi korraldatavad arendus- ja tugitegevused.             
Sealhulga</t>
    </r>
    <r>
      <rPr>
        <sz val="11"/>
        <rFont val="Times New Roman"/>
        <family val="1"/>
        <charset val="186"/>
      </rPr>
      <t>s:
 • KÜSKi kogemuspäev -                                                    7 000,00    
 • KÜSKi arendusseminar (KÜSKi aktiiv, kaasatavad) -         5 000,00
 • Taotlusvoorude tugitegevused (ava- ja lõpuseminarid, infopäevad, koolitused, 
 juhtide jututoad)    -                                                          13 650,00    
 • KÜSK aasta kokkuvõtte- ja motivatsiooniüritus -                3 000,00
 • KÜSK sünnipäeva tähistamine -                                        3 000,00
 • KÜSKi juhatuse tellitavad täiendavad tugitegevused -          3 000,00  
 Kogusumma piires on KÜSKi juhatusel õigus vahendite kasutamist muuta.</t>
    </r>
    <r>
      <rPr>
        <sz val="11"/>
        <color indexed="8"/>
        <rFont val="Times New Roman"/>
        <family val="1"/>
        <charset val="186"/>
      </rPr>
      <t xml:space="preserve"> 
 Tulemusi hinnatakse: KÜSK on tellinud või korraldanud asjakohased tugi- ja     arendustegevused.</t>
    </r>
  </si>
  <si>
    <r>
      <t xml:space="preserve">Vastavalt KÜSKi nõukogu 29.09.2016 koosoleku nr III-39 punktile 5:
*  Vabaühenduste tunnustamisüritused maakondades (MAKid) - 32 000,00
* Teeme ära talgupäev (ELF) -                                                 38 400,00        
* Ajakiri Hea Kodanik (EMSL) -                                               26 500,00 
* Arvamusfestival MTÜ -                                                    10 000,00
* Vabatahtlike tunnustamissündmus (Liikumine Kodukant) -        10 000,00  </t>
    </r>
    <r>
      <rPr>
        <sz val="11"/>
        <color rgb="FFFF0000"/>
        <rFont val="Times New Roman"/>
        <family val="1"/>
        <charset val="186"/>
      </rPr>
      <t xml:space="preserve"> </t>
    </r>
  </si>
  <si>
    <t>* KÜSK on KODARa rakendusplaanist ja KÜSKi strateegiast lähtudes ning käesoleva tegevuskava alusel korraldanud kavandatud taotlusvoorud  ja konkursid ning eraldanud stipendiumid ning taganud eraldatud vahendite kasutamise järelevalve, kontrollimise ja aruandluse
* On analüüsitud  ning vajadusel uuendatud ja täiendatud KÜSKi strateegiat ning toetuste eraldamise ja menetlemise korrad ja tingimused 
* Toetuse aruandlus on koostatud ja esitatud
* KÜSKi esindajad on osalenud siseministeeriumi ja teiste ministeeriumite kodanikuühiskonna alastes töörühmades
* On leitud uusi partnereid täiendavate vahendite eraldamiseks vabaühendustele ja kodanikuühiskonna arendamiseks</t>
  </si>
  <si>
    <t>Heaks kiidetud KÜSKi nõukogu 01.02.2018 a. otsusega protokoll nr NP-IV</t>
  </si>
  <si>
    <t>Riigieelarvelise toetuse lepingu 
Lisa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</si>
</sst>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0.0%"/>
  </numFmts>
  <fonts count="32" x14ac:knownFonts="1">
    <font>
      <sz val="11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11"/>
      <color indexed="8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b/>
      <sz val="11"/>
      <color indexed="30"/>
      <name val="Times New Roman"/>
      <family val="1"/>
      <charset val="186"/>
    </font>
    <font>
      <i/>
      <sz val="10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rgb="FF00B05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sz val="11"/>
      <color rgb="FF0070C0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1"/>
      <color rgb="FF0070C0"/>
      <name val="Calibri"/>
      <family val="2"/>
      <charset val="186"/>
      <scheme val="minor"/>
    </font>
    <font>
      <sz val="8"/>
      <color theme="1"/>
      <name val="Times New Roman"/>
      <family val="1"/>
      <charset val="186"/>
    </font>
    <font>
      <b/>
      <sz val="11"/>
      <color rgb="FF0070C0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b/>
      <sz val="14"/>
      <color rgb="FF0070C0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color theme="1" tint="4.9989318521683403E-2"/>
      <name val="Times New Roman"/>
      <family val="1"/>
      <charset val="186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sz val="10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0CECE"/>
        <bgColor indexed="64"/>
      </patternFill>
    </fill>
  </fills>
  <borders count="4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/>
      <diagonal/>
    </border>
    <border>
      <left/>
      <right style="hair">
        <color auto="1"/>
      </right>
      <top style="medium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auto="1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5"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183">
    <xf numFmtId="0" fontId="0" fillId="0" borderId="0" xfId="0"/>
    <xf numFmtId="0" fontId="11" fillId="0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43" fontId="14" fillId="0" borderId="0" xfId="0" applyNumberFormat="1" applyFont="1" applyAlignment="1">
      <alignment vertical="center"/>
    </xf>
    <xf numFmtId="0" fontId="14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Border="1" applyAlignment="1">
      <alignment vertical="center"/>
    </xf>
    <xf numFmtId="0" fontId="17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4" fillId="0" borderId="0" xfId="0" applyFont="1" applyAlignment="1">
      <alignment horizontal="right" vertical="center" wrapText="1"/>
    </xf>
    <xf numFmtId="0" fontId="19" fillId="0" borderId="0" xfId="0" applyFont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7" fillId="0" borderId="0" xfId="0" applyFont="1" applyAlignment="1">
      <alignment vertical="center"/>
    </xf>
    <xf numFmtId="0" fontId="17" fillId="0" borderId="0" xfId="0" applyFont="1" applyFill="1" applyAlignment="1">
      <alignment horizontal="right" vertical="center"/>
    </xf>
    <xf numFmtId="0" fontId="10" fillId="0" borderId="0" xfId="0" applyFont="1" applyAlignment="1">
      <alignment vertical="center" wrapText="1"/>
    </xf>
    <xf numFmtId="43" fontId="20" fillId="0" borderId="0" xfId="1" applyFont="1" applyAlignment="1">
      <alignment vertical="center"/>
    </xf>
    <xf numFmtId="0" fontId="11" fillId="0" borderId="0" xfId="0" quotePrefix="1" applyFont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22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43" fontId="14" fillId="0" borderId="0" xfId="0" applyNumberFormat="1" applyFont="1" applyFill="1" applyBorder="1" applyAlignment="1">
      <alignment vertical="center" wrapText="1"/>
    </xf>
    <xf numFmtId="43" fontId="10" fillId="0" borderId="0" xfId="1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4" fontId="14" fillId="0" borderId="0" xfId="0" applyNumberFormat="1" applyFont="1" applyAlignment="1">
      <alignment vertical="center"/>
    </xf>
    <xf numFmtId="0" fontId="16" fillId="0" borderId="0" xfId="0" applyFont="1" applyFill="1" applyAlignment="1">
      <alignment vertical="top" wrapText="1"/>
    </xf>
    <xf numFmtId="0" fontId="21" fillId="0" borderId="0" xfId="0" applyFont="1" applyAlignment="1">
      <alignment vertical="center" wrapText="1"/>
    </xf>
    <xf numFmtId="0" fontId="21" fillId="0" borderId="0" xfId="0" applyFont="1" applyFill="1" applyAlignment="1">
      <alignment vertical="center"/>
    </xf>
    <xf numFmtId="0" fontId="21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43" fontId="27" fillId="0" borderId="1" xfId="1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11" fillId="0" borderId="0" xfId="0" quotePrefix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43" fontId="10" fillId="0" borderId="1" xfId="1" applyFont="1" applyFill="1" applyBorder="1" applyAlignment="1">
      <alignment vertical="center"/>
    </xf>
    <xf numFmtId="43" fontId="14" fillId="0" borderId="1" xfId="2" applyFont="1" applyBorder="1" applyAlignment="1">
      <alignment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43" fontId="10" fillId="2" borderId="5" xfId="1" applyFont="1" applyFill="1" applyBorder="1" applyAlignment="1">
      <alignment vertical="center" wrapText="1"/>
    </xf>
    <xf numFmtId="43" fontId="10" fillId="2" borderId="6" xfId="1" applyFont="1" applyFill="1" applyBorder="1" applyAlignment="1">
      <alignment vertical="center" wrapText="1"/>
    </xf>
    <xf numFmtId="43" fontId="10" fillId="0" borderId="3" xfId="1" applyFont="1" applyFill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0" fontId="10" fillId="2" borderId="5" xfId="0" applyFont="1" applyFill="1" applyBorder="1" applyAlignment="1">
      <alignment vertical="center" wrapText="1"/>
    </xf>
    <xf numFmtId="43" fontId="27" fillId="0" borderId="12" xfId="1" applyFont="1" applyBorder="1" applyAlignment="1">
      <alignment vertical="center"/>
    </xf>
    <xf numFmtId="0" fontId="14" fillId="0" borderId="13" xfId="0" applyFont="1" applyBorder="1" applyAlignment="1">
      <alignment vertical="center" wrapText="1"/>
    </xf>
    <xf numFmtId="0" fontId="16" fillId="2" borderId="17" xfId="0" applyFont="1" applyFill="1" applyBorder="1" applyAlignment="1">
      <alignment vertical="center" wrapText="1"/>
    </xf>
    <xf numFmtId="0" fontId="14" fillId="2" borderId="6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4" fillId="0" borderId="11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top" wrapText="1"/>
    </xf>
    <xf numFmtId="0" fontId="14" fillId="0" borderId="11" xfId="0" applyFont="1" applyFill="1" applyBorder="1" applyAlignment="1">
      <alignment vertical="center" wrapText="1"/>
    </xf>
    <xf numFmtId="0" fontId="14" fillId="0" borderId="19" xfId="0" applyFont="1" applyFill="1" applyBorder="1" applyAlignment="1">
      <alignment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14" fillId="0" borderId="19" xfId="0" applyFont="1" applyBorder="1" applyAlignment="1">
      <alignment vertical="top" wrapText="1"/>
    </xf>
    <xf numFmtId="0" fontId="14" fillId="0" borderId="10" xfId="3" applyFont="1" applyBorder="1" applyAlignment="1">
      <alignment vertical="center" wrapText="1"/>
    </xf>
    <xf numFmtId="43" fontId="10" fillId="0" borderId="11" xfId="2" applyFont="1" applyBorder="1" applyAlignment="1">
      <alignment vertical="center" wrapText="1"/>
    </xf>
    <xf numFmtId="0" fontId="14" fillId="0" borderId="14" xfId="3" applyFont="1" applyBorder="1" applyAlignment="1">
      <alignment vertical="center" wrapText="1"/>
    </xf>
    <xf numFmtId="43" fontId="14" fillId="0" borderId="2" xfId="2" applyFont="1" applyBorder="1" applyAlignment="1">
      <alignment vertical="center" wrapText="1"/>
    </xf>
    <xf numFmtId="43" fontId="10" fillId="0" borderId="15" xfId="2" applyFont="1" applyBorder="1" applyAlignment="1">
      <alignment vertical="center" wrapText="1"/>
    </xf>
    <xf numFmtId="0" fontId="10" fillId="4" borderId="4" xfId="3" applyFont="1" applyFill="1" applyBorder="1" applyAlignment="1">
      <alignment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4" fillId="0" borderId="18" xfId="3" applyFont="1" applyBorder="1" applyAlignment="1">
      <alignment vertical="center" wrapText="1"/>
    </xf>
    <xf numFmtId="43" fontId="14" fillId="0" borderId="7" xfId="2" applyFont="1" applyBorder="1" applyAlignment="1">
      <alignment vertical="center" wrapText="1"/>
    </xf>
    <xf numFmtId="43" fontId="10" fillId="0" borderId="19" xfId="2" applyFont="1" applyBorder="1" applyAlignment="1">
      <alignment vertical="center" wrapText="1"/>
    </xf>
    <xf numFmtId="0" fontId="10" fillId="0" borderId="4" xfId="3" applyFont="1" applyBorder="1" applyAlignment="1">
      <alignment vertical="center" wrapText="1"/>
    </xf>
    <xf numFmtId="43" fontId="10" fillId="0" borderId="5" xfId="2" applyFont="1" applyBorder="1" applyAlignment="1">
      <alignment vertical="center" wrapText="1"/>
    </xf>
    <xf numFmtId="43" fontId="10" fillId="0" borderId="6" xfId="2" applyFont="1" applyBorder="1" applyAlignment="1">
      <alignment vertical="center" wrapText="1"/>
    </xf>
    <xf numFmtId="43" fontId="14" fillId="0" borderId="2" xfId="1" applyFont="1" applyBorder="1" applyAlignment="1">
      <alignment vertical="center"/>
    </xf>
    <xf numFmtId="43" fontId="14" fillId="0" borderId="1" xfId="1" applyFont="1" applyBorder="1" applyAlignment="1">
      <alignment vertical="center"/>
    </xf>
    <xf numFmtId="43" fontId="14" fillId="0" borderId="7" xfId="1" applyFont="1" applyBorder="1" applyAlignment="1">
      <alignment vertical="center"/>
    </xf>
    <xf numFmtId="43" fontId="10" fillId="0" borderId="2" xfId="1" applyFont="1" applyFill="1" applyBorder="1" applyAlignment="1">
      <alignment vertical="center"/>
    </xf>
    <xf numFmtId="43" fontId="10" fillId="0" borderId="7" xfId="1" applyFont="1" applyFill="1" applyBorder="1" applyAlignment="1">
      <alignment vertical="center"/>
    </xf>
    <xf numFmtId="43" fontId="27" fillId="0" borderId="1" xfId="1" applyFont="1" applyFill="1" applyBorder="1" applyAlignment="1">
      <alignment vertical="center"/>
    </xf>
    <xf numFmtId="43" fontId="27" fillId="0" borderId="12" xfId="1" applyFont="1" applyFill="1" applyBorder="1" applyAlignment="1">
      <alignment vertical="center"/>
    </xf>
    <xf numFmtId="43" fontId="1" fillId="0" borderId="1" xfId="1" applyFont="1" applyFill="1" applyBorder="1" applyAlignment="1">
      <alignment vertical="center"/>
    </xf>
    <xf numFmtId="43" fontId="25" fillId="0" borderId="1" xfId="1" applyFont="1" applyBorder="1" applyAlignment="1">
      <alignment vertical="center"/>
    </xf>
    <xf numFmtId="43" fontId="8" fillId="0" borderId="1" xfId="1" applyFont="1" applyFill="1" applyBorder="1" applyAlignment="1">
      <alignment vertical="center"/>
    </xf>
    <xf numFmtId="43" fontId="25" fillId="0" borderId="12" xfId="1" applyFont="1" applyBorder="1" applyAlignment="1">
      <alignment vertical="center"/>
    </xf>
    <xf numFmtId="43" fontId="8" fillId="0" borderId="12" xfId="1" applyFont="1" applyFill="1" applyBorder="1" applyAlignment="1">
      <alignment vertical="center"/>
    </xf>
    <xf numFmtId="43" fontId="10" fillId="2" borderId="16" xfId="1" applyFont="1" applyFill="1" applyBorder="1" applyAlignment="1">
      <alignment vertical="center"/>
    </xf>
    <xf numFmtId="43" fontId="14" fillId="0" borderId="8" xfId="1" applyFont="1" applyBorder="1" applyAlignment="1">
      <alignment vertical="center"/>
    </xf>
    <xf numFmtId="43" fontId="10" fillId="2" borderId="5" xfId="0" applyNumberFormat="1" applyFont="1" applyFill="1" applyBorder="1" applyAlignment="1">
      <alignment vertical="center"/>
    </xf>
    <xf numFmtId="43" fontId="10" fillId="2" borderId="5" xfId="1" applyFont="1" applyFill="1" applyBorder="1" applyAlignment="1">
      <alignment vertical="center"/>
    </xf>
    <xf numFmtId="43" fontId="1" fillId="0" borderId="1" xfId="1" applyFont="1" applyBorder="1" applyAlignment="1">
      <alignment vertical="center"/>
    </xf>
    <xf numFmtId="43" fontId="14" fillId="0" borderId="7" xfId="1" applyFont="1" applyFill="1" applyBorder="1" applyAlignment="1">
      <alignment vertical="center"/>
    </xf>
    <xf numFmtId="43" fontId="27" fillId="0" borderId="2" xfId="1" applyFont="1" applyFill="1" applyBorder="1" applyAlignment="1">
      <alignment vertical="center"/>
    </xf>
    <xf numFmtId="0" fontId="14" fillId="0" borderId="15" xfId="0" applyFont="1" applyBorder="1" applyAlignment="1">
      <alignment vertical="center" wrapText="1"/>
    </xf>
    <xf numFmtId="43" fontId="10" fillId="3" borderId="21" xfId="1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vertical="center" wrapText="1"/>
    </xf>
    <xf numFmtId="43" fontId="1" fillId="0" borderId="2" xfId="1" applyFont="1" applyFill="1" applyBorder="1" applyAlignment="1">
      <alignment vertical="center"/>
    </xf>
    <xf numFmtId="43" fontId="2" fillId="3" borderId="21" xfId="1" applyFont="1" applyFill="1" applyBorder="1" applyAlignment="1">
      <alignment vertical="center"/>
    </xf>
    <xf numFmtId="0" fontId="14" fillId="3" borderId="22" xfId="0" applyFont="1" applyFill="1" applyBorder="1" applyAlignment="1">
      <alignment vertical="center" wrapText="1"/>
    </xf>
    <xf numFmtId="43" fontId="22" fillId="0" borderId="2" xfId="1" applyFont="1" applyFill="1" applyBorder="1" applyAlignment="1">
      <alignment vertical="center"/>
    </xf>
    <xf numFmtId="43" fontId="14" fillId="0" borderId="24" xfId="1" applyFont="1" applyFill="1" applyBorder="1" applyAlignment="1">
      <alignment vertical="center"/>
    </xf>
    <xf numFmtId="43" fontId="14" fillId="0" borderId="24" xfId="1" applyFont="1" applyBorder="1" applyAlignment="1">
      <alignment vertical="center"/>
    </xf>
    <xf numFmtId="43" fontId="22" fillId="0" borderId="12" xfId="1" applyFont="1" applyFill="1" applyBorder="1" applyAlignment="1">
      <alignment vertical="center"/>
    </xf>
    <xf numFmtId="0" fontId="10" fillId="2" borderId="25" xfId="0" applyFont="1" applyFill="1" applyBorder="1" applyAlignment="1">
      <alignment horizontal="left" vertical="center" wrapText="1"/>
    </xf>
    <xf numFmtId="43" fontId="10" fillId="0" borderId="26" xfId="1" applyFont="1" applyFill="1" applyBorder="1" applyAlignment="1">
      <alignment vertical="center"/>
    </xf>
    <xf numFmtId="43" fontId="10" fillId="0" borderId="27" xfId="1" applyFont="1" applyFill="1" applyBorder="1" applyAlignment="1">
      <alignment vertical="center"/>
    </xf>
    <xf numFmtId="43" fontId="10" fillId="0" borderId="28" xfId="1" applyFont="1" applyFill="1" applyBorder="1" applyAlignment="1">
      <alignment vertical="center"/>
    </xf>
    <xf numFmtId="43" fontId="10" fillId="2" borderId="25" xfId="1" applyFont="1" applyFill="1" applyBorder="1" applyAlignment="1">
      <alignment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vertical="center" wrapText="1"/>
    </xf>
    <xf numFmtId="0" fontId="10" fillId="0" borderId="30" xfId="0" applyFont="1" applyFill="1" applyBorder="1" applyAlignment="1">
      <alignment vertical="center" wrapText="1"/>
    </xf>
    <xf numFmtId="0" fontId="2" fillId="0" borderId="31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vertical="center" wrapText="1"/>
    </xf>
    <xf numFmtId="0" fontId="10" fillId="2" borderId="25" xfId="0" applyFont="1" applyFill="1" applyBorder="1" applyAlignment="1">
      <alignment vertical="center" wrapText="1"/>
    </xf>
    <xf numFmtId="43" fontId="14" fillId="3" borderId="32" xfId="1" applyFont="1" applyFill="1" applyBorder="1" applyAlignment="1">
      <alignment vertical="center"/>
    </xf>
    <xf numFmtId="43" fontId="27" fillId="0" borderId="26" xfId="1" applyFont="1" applyBorder="1" applyAlignment="1">
      <alignment vertical="center"/>
    </xf>
    <xf numFmtId="43" fontId="27" fillId="0" borderId="33" xfId="1" applyFont="1" applyBorder="1" applyAlignment="1">
      <alignment vertical="center"/>
    </xf>
    <xf numFmtId="43" fontId="2" fillId="3" borderId="32" xfId="1" applyFont="1" applyFill="1" applyBorder="1" applyAlignment="1">
      <alignment vertical="center" wrapText="1"/>
    </xf>
    <xf numFmtId="43" fontId="14" fillId="0" borderId="26" xfId="1" applyFont="1" applyBorder="1" applyAlignment="1">
      <alignment vertical="center" wrapText="1"/>
    </xf>
    <xf numFmtId="43" fontId="14" fillId="0" borderId="27" xfId="1" applyFont="1" applyBorder="1" applyAlignment="1">
      <alignment vertical="center" wrapText="1"/>
    </xf>
    <xf numFmtId="43" fontId="25" fillId="0" borderId="27" xfId="1" applyFont="1" applyBorder="1" applyAlignment="1">
      <alignment vertical="center" wrapText="1"/>
    </xf>
    <xf numFmtId="43" fontId="25" fillId="0" borderId="33" xfId="1" applyFont="1" applyBorder="1" applyAlignment="1">
      <alignment vertical="center" wrapText="1"/>
    </xf>
    <xf numFmtId="43" fontId="10" fillId="2" borderId="34" xfId="1" applyFont="1" applyFill="1" applyBorder="1" applyAlignment="1">
      <alignment vertical="center" wrapText="1"/>
    </xf>
    <xf numFmtId="0" fontId="12" fillId="2" borderId="3" xfId="0" applyFont="1" applyFill="1" applyBorder="1" applyAlignment="1">
      <alignment vertical="center" wrapText="1"/>
    </xf>
    <xf numFmtId="0" fontId="2" fillId="3" borderId="20" xfId="0" applyFont="1" applyFill="1" applyBorder="1" applyAlignment="1">
      <alignment vertical="center" wrapText="1"/>
    </xf>
    <xf numFmtId="0" fontId="27" fillId="3" borderId="29" xfId="0" applyFont="1" applyFill="1" applyBorder="1" applyAlignment="1">
      <alignment horizontal="left" vertical="center" wrapText="1"/>
    </xf>
    <xf numFmtId="0" fontId="27" fillId="3" borderId="35" xfId="0" applyFont="1" applyFill="1" applyBorder="1" applyAlignment="1">
      <alignment horizontal="left" vertical="center" wrapText="1"/>
    </xf>
    <xf numFmtId="0" fontId="10" fillId="3" borderId="20" xfId="0" applyFont="1" applyFill="1" applyBorder="1" applyAlignment="1">
      <alignment vertical="center" wrapText="1"/>
    </xf>
    <xf numFmtId="0" fontId="14" fillId="3" borderId="29" xfId="0" applyFont="1" applyFill="1" applyBorder="1" applyAlignment="1">
      <alignment vertical="center" wrapText="1"/>
    </xf>
    <xf numFmtId="0" fontId="14" fillId="3" borderId="30" xfId="0" applyFont="1" applyFill="1" applyBorder="1" applyAlignment="1">
      <alignment vertical="center" wrapText="1"/>
    </xf>
    <xf numFmtId="0" fontId="25" fillId="3" borderId="30" xfId="0" applyFont="1" applyFill="1" applyBorder="1" applyAlignment="1">
      <alignment horizontal="left" vertical="center" wrapText="1"/>
    </xf>
    <xf numFmtId="0" fontId="25" fillId="3" borderId="35" xfId="0" applyFont="1" applyFill="1" applyBorder="1" applyAlignment="1">
      <alignment horizontal="left" vertical="center" wrapText="1"/>
    </xf>
    <xf numFmtId="0" fontId="10" fillId="2" borderId="36" xfId="0" applyFont="1" applyFill="1" applyBorder="1" applyAlignment="1">
      <alignment vertical="center" wrapText="1"/>
    </xf>
    <xf numFmtId="43" fontId="14" fillId="0" borderId="37" xfId="0" applyNumberFormat="1" applyFont="1" applyFill="1" applyBorder="1" applyAlignment="1">
      <alignment vertical="center"/>
    </xf>
    <xf numFmtId="43" fontId="22" fillId="0" borderId="26" xfId="0" applyNumberFormat="1" applyFont="1" applyFill="1" applyBorder="1" applyAlignment="1">
      <alignment vertical="center"/>
    </xf>
    <xf numFmtId="43" fontId="22" fillId="0" borderId="33" xfId="0" applyNumberFormat="1" applyFont="1" applyFill="1" applyBorder="1" applyAlignment="1">
      <alignment vertical="center"/>
    </xf>
    <xf numFmtId="43" fontId="10" fillId="2" borderId="25" xfId="0" applyNumberFormat="1" applyFont="1" applyFill="1" applyBorder="1" applyAlignment="1">
      <alignment vertical="center"/>
    </xf>
    <xf numFmtId="0" fontId="14" fillId="3" borderId="38" xfId="0" applyFont="1" applyFill="1" applyBorder="1" applyAlignment="1">
      <alignment vertical="center" wrapText="1"/>
    </xf>
    <xf numFmtId="0" fontId="22" fillId="3" borderId="29" xfId="0" applyFont="1" applyFill="1" applyBorder="1" applyAlignment="1">
      <alignment vertical="center" wrapText="1"/>
    </xf>
    <xf numFmtId="0" fontId="22" fillId="3" borderId="35" xfId="0" applyFont="1" applyFill="1" applyBorder="1" applyAlignment="1">
      <alignment vertical="center" wrapText="1"/>
    </xf>
    <xf numFmtId="43" fontId="14" fillId="0" borderId="39" xfId="1" applyFont="1" applyBorder="1" applyAlignment="1">
      <alignment vertical="center"/>
    </xf>
    <xf numFmtId="43" fontId="14" fillId="0" borderId="27" xfId="1" applyFont="1" applyFill="1" applyBorder="1" applyAlignment="1">
      <alignment vertical="center"/>
    </xf>
    <xf numFmtId="43" fontId="14" fillId="0" borderId="27" xfId="1" applyFont="1" applyBorder="1" applyAlignment="1">
      <alignment vertical="center"/>
    </xf>
    <xf numFmtId="43" fontId="10" fillId="0" borderId="27" xfId="1" applyFont="1" applyBorder="1" applyAlignment="1">
      <alignment vertical="center"/>
    </xf>
    <xf numFmtId="43" fontId="15" fillId="0" borderId="27" xfId="1" applyFont="1" applyBorder="1" applyAlignment="1">
      <alignment vertical="center"/>
    </xf>
    <xf numFmtId="43" fontId="14" fillId="0" borderId="28" xfId="1" applyFont="1" applyFill="1" applyBorder="1" applyAlignment="1">
      <alignment vertical="center"/>
    </xf>
    <xf numFmtId="0" fontId="1" fillId="3" borderId="40" xfId="0" applyFont="1" applyFill="1" applyBorder="1" applyAlignment="1">
      <alignment vertical="center" wrapText="1"/>
    </xf>
    <xf numFmtId="0" fontId="1" fillId="3" borderId="30" xfId="0" applyFont="1" applyFill="1" applyBorder="1" applyAlignment="1">
      <alignment vertical="center" wrapText="1"/>
    </xf>
    <xf numFmtId="0" fontId="14" fillId="3" borderId="31" xfId="0" applyFont="1" applyFill="1" applyBorder="1" applyAlignment="1">
      <alignment vertical="center" wrapText="1"/>
    </xf>
    <xf numFmtId="43" fontId="14" fillId="0" borderId="26" xfId="1" applyFont="1" applyBorder="1" applyAlignment="1">
      <alignment vertical="center"/>
    </xf>
    <xf numFmtId="43" fontId="14" fillId="0" borderId="28" xfId="1" applyFont="1" applyBorder="1" applyAlignment="1">
      <alignment vertical="center"/>
    </xf>
    <xf numFmtId="0" fontId="6" fillId="2" borderId="3" xfId="0" applyFont="1" applyFill="1" applyBorder="1" applyAlignment="1">
      <alignment vertical="center" wrapText="1"/>
    </xf>
    <xf numFmtId="43" fontId="26" fillId="0" borderId="1" xfId="1" applyFont="1" applyBorder="1" applyAlignment="1">
      <alignment vertical="center"/>
    </xf>
    <xf numFmtId="43" fontId="28" fillId="0" borderId="1" xfId="1" applyFont="1" applyBorder="1" applyAlignment="1">
      <alignment vertical="center"/>
    </xf>
    <xf numFmtId="0" fontId="29" fillId="0" borderId="11" xfId="0" applyFont="1" applyFill="1" applyBorder="1" applyAlignment="1">
      <alignment horizontal="left" vertical="center" wrapText="1"/>
    </xf>
    <xf numFmtId="0" fontId="27" fillId="0" borderId="11" xfId="0" applyFont="1" applyFill="1" applyBorder="1" applyAlignment="1">
      <alignment horizontal="left" vertical="center" wrapText="1"/>
    </xf>
    <xf numFmtId="43" fontId="10" fillId="2" borderId="25" xfId="1" applyFont="1" applyFill="1" applyBorder="1" applyAlignment="1">
      <alignment vertical="center"/>
    </xf>
    <xf numFmtId="0" fontId="10" fillId="2" borderId="3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43" fontId="10" fillId="0" borderId="15" xfId="1" applyFont="1" applyFill="1" applyBorder="1" applyAlignment="1">
      <alignment vertical="center"/>
    </xf>
    <xf numFmtId="43" fontId="10" fillId="0" borderId="11" xfId="1" applyFont="1" applyFill="1" applyBorder="1" applyAlignment="1">
      <alignment vertical="center"/>
    </xf>
    <xf numFmtId="43" fontId="10" fillId="0" borderId="19" xfId="1" applyFont="1" applyFill="1" applyBorder="1" applyAlignment="1">
      <alignment vertical="center"/>
    </xf>
    <xf numFmtId="43" fontId="14" fillId="0" borderId="0" xfId="1" applyFont="1" applyAlignment="1">
      <alignment vertical="center"/>
    </xf>
    <xf numFmtId="43" fontId="10" fillId="0" borderId="0" xfId="1" applyFont="1" applyFill="1" applyAlignment="1">
      <alignment vertical="center"/>
    </xf>
    <xf numFmtId="43" fontId="17" fillId="0" borderId="0" xfId="1" applyFont="1" applyAlignment="1">
      <alignment vertical="center"/>
    </xf>
    <xf numFmtId="43" fontId="14" fillId="0" borderId="0" xfId="1" applyFont="1" applyBorder="1" applyAlignment="1">
      <alignment vertical="center"/>
    </xf>
    <xf numFmtId="43" fontId="11" fillId="0" borderId="0" xfId="1" applyFont="1" applyFill="1" applyBorder="1" applyAlignment="1">
      <alignment vertical="center"/>
    </xf>
    <xf numFmtId="43" fontId="11" fillId="0" borderId="0" xfId="1" applyFont="1" applyFill="1" applyAlignment="1">
      <alignment vertical="center"/>
    </xf>
    <xf numFmtId="43" fontId="10" fillId="0" borderId="0" xfId="1" applyFont="1" applyAlignment="1">
      <alignment vertical="center"/>
    </xf>
    <xf numFmtId="43" fontId="14" fillId="0" borderId="0" xfId="1" applyFont="1" applyFill="1" applyAlignment="1">
      <alignment vertical="center"/>
    </xf>
    <xf numFmtId="0" fontId="1" fillId="0" borderId="15" xfId="0" applyFont="1" applyBorder="1" applyAlignment="1">
      <alignment vertical="center" wrapText="1"/>
    </xf>
    <xf numFmtId="9" fontId="14" fillId="0" borderId="0" xfId="4" applyFont="1" applyAlignment="1">
      <alignment vertical="center"/>
    </xf>
    <xf numFmtId="9" fontId="14" fillId="0" borderId="0" xfId="0" applyNumberFormat="1" applyFont="1" applyAlignment="1">
      <alignment vertical="center"/>
    </xf>
    <xf numFmtId="164" fontId="11" fillId="0" borderId="0" xfId="4" applyNumberFormat="1" applyFont="1" applyAlignment="1">
      <alignment vertical="center"/>
    </xf>
    <xf numFmtId="0" fontId="1" fillId="0" borderId="11" xfId="0" applyFont="1" applyFill="1" applyBorder="1" applyAlignment="1">
      <alignment vertical="center" wrapText="1"/>
    </xf>
    <xf numFmtId="43" fontId="31" fillId="0" borderId="27" xfId="1" applyFont="1" applyBorder="1" applyAlignment="1">
      <alignment vertical="center"/>
    </xf>
    <xf numFmtId="0" fontId="14" fillId="0" borderId="23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center" wrapText="1"/>
    </xf>
    <xf numFmtId="0" fontId="14" fillId="0" borderId="13" xfId="0" applyFont="1" applyFill="1" applyBorder="1" applyAlignment="1">
      <alignment horizontal="left" vertical="center" wrapText="1"/>
    </xf>
    <xf numFmtId="0" fontId="14" fillId="3" borderId="31" xfId="0" applyFont="1" applyFill="1" applyBorder="1" applyAlignment="1">
      <alignment horizontal="center" vertical="center" wrapText="1"/>
    </xf>
    <xf numFmtId="0" fontId="14" fillId="3" borderId="41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 wrapText="1"/>
    </xf>
  </cellXfs>
  <cellStyles count="5">
    <cellStyle name="Comma" xfId="1" builtinId="3"/>
    <cellStyle name="Comma 4" xfId="2"/>
    <cellStyle name="Normal" xfId="0" builtinId="0"/>
    <cellStyle name="Normal 4" xfId="3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7"/>
  <sheetViews>
    <sheetView tabSelected="1" zoomScaleNormal="100" workbookViewId="0">
      <selection activeCell="G3" sqref="G3"/>
    </sheetView>
  </sheetViews>
  <sheetFormatPr defaultColWidth="9.140625" defaultRowHeight="15" x14ac:dyDescent="0.25"/>
  <cols>
    <col min="1" max="1" width="1.7109375" style="3" customWidth="1"/>
    <col min="2" max="2" width="27" style="3" customWidth="1"/>
    <col min="3" max="3" width="13.5703125" style="3" customWidth="1"/>
    <col min="4" max="4" width="17.7109375" style="3" customWidth="1"/>
    <col min="5" max="5" width="17.85546875" style="3" customWidth="1"/>
    <col min="6" max="6" width="67.28515625" style="3" customWidth="1"/>
    <col min="7" max="7" width="42.28515625" style="3" customWidth="1"/>
    <col min="8" max="8" width="21.42578125" style="163" customWidth="1"/>
    <col min="9" max="9" width="17.28515625" style="3" customWidth="1"/>
    <col min="10" max="16384" width="9.140625" style="3"/>
  </cols>
  <sheetData>
    <row r="1" spans="2:16" ht="30" x14ac:dyDescent="0.25">
      <c r="F1" s="10"/>
      <c r="G1" s="12" t="s">
        <v>73</v>
      </c>
    </row>
    <row r="2" spans="2:16" ht="18.75" x14ac:dyDescent="0.25">
      <c r="B2" s="11" t="s">
        <v>47</v>
      </c>
      <c r="C2" s="11"/>
      <c r="F2" s="10"/>
    </row>
    <row r="3" spans="2:16" ht="30" customHeight="1" thickBot="1" x14ac:dyDescent="0.3">
      <c r="B3" s="37" t="s">
        <v>72</v>
      </c>
      <c r="C3" s="5"/>
      <c r="D3" s="5"/>
      <c r="F3" s="12" t="s">
        <v>13</v>
      </c>
    </row>
    <row r="4" spans="2:16" ht="43.5" thickBot="1" x14ac:dyDescent="0.3">
      <c r="B4" s="109" t="s">
        <v>0</v>
      </c>
      <c r="C4" s="104" t="s">
        <v>48</v>
      </c>
      <c r="D4" s="42" t="s">
        <v>49</v>
      </c>
      <c r="E4" s="43" t="s">
        <v>5</v>
      </c>
      <c r="F4" s="13" t="s">
        <v>21</v>
      </c>
    </row>
    <row r="5" spans="2:16" s="6" customFormat="1" x14ac:dyDescent="0.25">
      <c r="B5" s="110" t="s">
        <v>1</v>
      </c>
      <c r="C5" s="105">
        <v>30410.37</v>
      </c>
      <c r="D5" s="78">
        <f>1300000</f>
        <v>1300000</v>
      </c>
      <c r="E5" s="160">
        <f>SUM(C5:D5)</f>
        <v>1330410.3700000001</v>
      </c>
      <c r="F5" s="14" t="s">
        <v>21</v>
      </c>
      <c r="G5" s="7"/>
      <c r="H5" s="164"/>
      <c r="I5" s="7"/>
    </row>
    <row r="6" spans="2:16" s="6" customFormat="1" x14ac:dyDescent="0.25">
      <c r="B6" s="111" t="s">
        <v>53</v>
      </c>
      <c r="C6" s="106">
        <v>2500</v>
      </c>
      <c r="D6" s="40">
        <v>0</v>
      </c>
      <c r="E6" s="161">
        <f>SUM(C6:D6)</f>
        <v>2500</v>
      </c>
      <c r="F6" s="14"/>
      <c r="G6" s="7"/>
      <c r="H6" s="164"/>
      <c r="I6" s="7"/>
    </row>
    <row r="7" spans="2:16" s="15" customFormat="1" ht="15.75" thickBot="1" x14ac:dyDescent="0.3">
      <c r="B7" s="112" t="s">
        <v>2</v>
      </c>
      <c r="C7" s="107">
        <v>0</v>
      </c>
      <c r="D7" s="79">
        <v>333000</v>
      </c>
      <c r="E7" s="162">
        <f>SUM(C7:D7)</f>
        <v>333000</v>
      </c>
      <c r="F7" s="16" t="s">
        <v>21</v>
      </c>
      <c r="H7" s="165"/>
    </row>
    <row r="8" spans="2:16" ht="46.15" customHeight="1" thickBot="1" x14ac:dyDescent="0.3">
      <c r="B8" s="113" t="s">
        <v>3</v>
      </c>
      <c r="C8" s="108">
        <f>C5+C7+C6</f>
        <v>32910.369999999995</v>
      </c>
      <c r="D8" s="44">
        <f>D5+D7+D6</f>
        <v>1633000</v>
      </c>
      <c r="E8" s="45">
        <f>E5+E7+E6</f>
        <v>1665910.37</v>
      </c>
      <c r="F8" s="9" t="s">
        <v>42</v>
      </c>
      <c r="G8" s="5"/>
      <c r="H8" s="166"/>
    </row>
    <row r="9" spans="2:16" ht="29.25" thickBot="1" x14ac:dyDescent="0.3">
      <c r="B9" s="17" t="s">
        <v>23</v>
      </c>
      <c r="C9" s="18">
        <f>C8-C58</f>
        <v>0</v>
      </c>
      <c r="D9" s="18">
        <f>D8-D58</f>
        <v>0</v>
      </c>
      <c r="E9" s="46">
        <f>E12+E28+E41+E48</f>
        <v>1663410.37</v>
      </c>
      <c r="F9" s="19"/>
      <c r="G9" s="5"/>
      <c r="H9" s="166"/>
    </row>
    <row r="10" spans="2:16" ht="22.15" customHeight="1" thickBot="1" x14ac:dyDescent="0.3">
      <c r="B10" s="2"/>
      <c r="G10" s="5"/>
      <c r="H10" s="166"/>
    </row>
    <row r="11" spans="2:16" ht="48" thickBot="1" x14ac:dyDescent="0.3">
      <c r="B11" s="124" t="s">
        <v>31</v>
      </c>
      <c r="C11" s="114" t="s">
        <v>48</v>
      </c>
      <c r="D11" s="48" t="s">
        <v>49</v>
      </c>
      <c r="E11" s="48" t="s">
        <v>5</v>
      </c>
      <c r="F11" s="43" t="s">
        <v>10</v>
      </c>
      <c r="G11" s="5"/>
      <c r="H11" s="166"/>
    </row>
    <row r="12" spans="2:16" ht="30.6" customHeight="1" x14ac:dyDescent="0.25">
      <c r="B12" s="125" t="s">
        <v>15</v>
      </c>
      <c r="C12" s="115">
        <f>SUM(C13:C14)</f>
        <v>0</v>
      </c>
      <c r="D12" s="95">
        <f>SUM(D13:D14)</f>
        <v>272532</v>
      </c>
      <c r="E12" s="95">
        <f t="shared" ref="E12:E19" si="0">SUM(C12:D12)</f>
        <v>272532</v>
      </c>
      <c r="F12" s="96" t="s">
        <v>22</v>
      </c>
      <c r="G12" s="20"/>
      <c r="H12" s="167"/>
      <c r="I12" s="1"/>
      <c r="J12" s="1"/>
      <c r="K12" s="1"/>
      <c r="L12" s="1"/>
      <c r="M12" s="1"/>
      <c r="N12" s="1"/>
      <c r="O12" s="1"/>
      <c r="P12" s="1"/>
    </row>
    <row r="13" spans="2:16" ht="163.5" customHeight="1" x14ac:dyDescent="0.25">
      <c r="B13" s="126" t="s">
        <v>14</v>
      </c>
      <c r="C13" s="116">
        <v>0</v>
      </c>
      <c r="D13" s="93">
        <v>237532</v>
      </c>
      <c r="E13" s="93">
        <f t="shared" si="0"/>
        <v>237532</v>
      </c>
      <c r="F13" s="171" t="s">
        <v>71</v>
      </c>
      <c r="G13" s="20"/>
      <c r="H13" s="167"/>
      <c r="I13" s="1"/>
      <c r="J13" s="1"/>
      <c r="K13" s="1"/>
      <c r="L13" s="1"/>
      <c r="M13" s="1"/>
      <c r="N13" s="1"/>
      <c r="O13" s="1"/>
      <c r="P13" s="1"/>
    </row>
    <row r="14" spans="2:16" ht="104.25" customHeight="1" thickBot="1" x14ac:dyDescent="0.3">
      <c r="B14" s="127" t="s">
        <v>16</v>
      </c>
      <c r="C14" s="117">
        <v>0</v>
      </c>
      <c r="D14" s="49">
        <v>35000</v>
      </c>
      <c r="E14" s="81">
        <f t="shared" si="0"/>
        <v>35000</v>
      </c>
      <c r="F14" s="50" t="s">
        <v>55</v>
      </c>
      <c r="G14" s="1"/>
      <c r="H14" s="168"/>
      <c r="I14" s="1"/>
      <c r="J14" s="1"/>
      <c r="K14" s="1"/>
      <c r="L14" s="1"/>
      <c r="M14" s="1"/>
      <c r="N14" s="1"/>
      <c r="O14" s="1"/>
      <c r="P14" s="1"/>
    </row>
    <row r="15" spans="2:16" ht="48.6" customHeight="1" x14ac:dyDescent="0.25">
      <c r="B15" s="128" t="s">
        <v>34</v>
      </c>
      <c r="C15" s="118">
        <f>C16+C17</f>
        <v>30410.37</v>
      </c>
      <c r="D15" s="98">
        <f>D16+D17</f>
        <v>1360468</v>
      </c>
      <c r="E15" s="98">
        <f t="shared" si="0"/>
        <v>1390878.37</v>
      </c>
      <c r="F15" s="99" t="s">
        <v>62</v>
      </c>
      <c r="G15" s="21"/>
    </row>
    <row r="16" spans="2:16" ht="30" x14ac:dyDescent="0.25">
      <c r="B16" s="129" t="s">
        <v>52</v>
      </c>
      <c r="C16" s="119">
        <v>30410.37</v>
      </c>
      <c r="D16" s="75">
        <f>D28+D41+D48-D17</f>
        <v>1062468</v>
      </c>
      <c r="E16" s="97">
        <f t="shared" si="0"/>
        <v>1092878.3700000001</v>
      </c>
      <c r="F16" s="94" t="s">
        <v>20</v>
      </c>
    </row>
    <row r="17" spans="2:9" ht="30" x14ac:dyDescent="0.25">
      <c r="B17" s="130" t="s">
        <v>17</v>
      </c>
      <c r="C17" s="120">
        <v>0</v>
      </c>
      <c r="D17" s="76">
        <f>SUM(D18:D19)</f>
        <v>298000</v>
      </c>
      <c r="E17" s="82">
        <f t="shared" si="0"/>
        <v>298000</v>
      </c>
      <c r="F17" s="47" t="s">
        <v>33</v>
      </c>
      <c r="I17" s="4"/>
    </row>
    <row r="18" spans="2:9" ht="48.6" customHeight="1" x14ac:dyDescent="0.25">
      <c r="B18" s="131" t="s">
        <v>18</v>
      </c>
      <c r="C18" s="121">
        <v>0</v>
      </c>
      <c r="D18" s="83">
        <v>294000</v>
      </c>
      <c r="E18" s="84">
        <f t="shared" si="0"/>
        <v>294000</v>
      </c>
      <c r="F18" s="47" t="s">
        <v>32</v>
      </c>
    </row>
    <row r="19" spans="2:9" ht="35.25" customHeight="1" thickBot="1" x14ac:dyDescent="0.3">
      <c r="B19" s="132" t="s">
        <v>19</v>
      </c>
      <c r="C19" s="122">
        <v>0</v>
      </c>
      <c r="D19" s="85">
        <v>4000</v>
      </c>
      <c r="E19" s="86">
        <f t="shared" si="0"/>
        <v>4000</v>
      </c>
      <c r="F19" s="50" t="s">
        <v>50</v>
      </c>
    </row>
    <row r="20" spans="2:9" ht="15.75" thickBot="1" x14ac:dyDescent="0.3">
      <c r="B20" s="133" t="s">
        <v>12</v>
      </c>
      <c r="C20" s="123">
        <f>C15+C12</f>
        <v>30410.37</v>
      </c>
      <c r="D20" s="87">
        <f>D15+D12</f>
        <v>1633000</v>
      </c>
      <c r="E20" s="87">
        <f>E15+E12</f>
        <v>1663410.37</v>
      </c>
      <c r="F20" s="51" t="s">
        <v>21</v>
      </c>
      <c r="G20" s="4">
        <f>D8-D20</f>
        <v>0</v>
      </c>
    </row>
    <row r="21" spans="2:9" x14ac:dyDescent="0.25">
      <c r="E21" s="4"/>
      <c r="F21" s="22"/>
    </row>
    <row r="22" spans="2:9" ht="18.75" x14ac:dyDescent="0.25">
      <c r="B22" s="11" t="s">
        <v>8</v>
      </c>
    </row>
    <row r="23" spans="2:9" ht="15.75" thickBot="1" x14ac:dyDescent="0.3">
      <c r="B23" s="6" t="s">
        <v>9</v>
      </c>
    </row>
    <row r="24" spans="2:9" s="6" customFormat="1" ht="43.5" thickBot="1" x14ac:dyDescent="0.3">
      <c r="B24" s="124" t="s">
        <v>29</v>
      </c>
      <c r="C24" s="114" t="s">
        <v>48</v>
      </c>
      <c r="D24" s="48" t="s">
        <v>49</v>
      </c>
      <c r="E24" s="48" t="s">
        <v>5</v>
      </c>
      <c r="F24" s="43" t="s">
        <v>4</v>
      </c>
      <c r="G24" s="8"/>
      <c r="H24" s="169"/>
    </row>
    <row r="25" spans="2:9" ht="19.899999999999999" customHeight="1" x14ac:dyDescent="0.25">
      <c r="B25" s="138" t="s">
        <v>59</v>
      </c>
      <c r="C25" s="134"/>
      <c r="D25" s="101"/>
      <c r="E25" s="102"/>
      <c r="F25" s="177" t="s">
        <v>56</v>
      </c>
      <c r="G25" s="5"/>
    </row>
    <row r="26" spans="2:9" ht="79.150000000000006" customHeight="1" x14ac:dyDescent="0.25">
      <c r="B26" s="139" t="s">
        <v>30</v>
      </c>
      <c r="C26" s="135">
        <v>0</v>
      </c>
      <c r="D26" s="100">
        <v>300000</v>
      </c>
      <c r="E26" s="100">
        <f>SUM(C26:D26)</f>
        <v>300000</v>
      </c>
      <c r="F26" s="178"/>
      <c r="G26" s="23"/>
    </row>
    <row r="27" spans="2:9" ht="81" customHeight="1" thickBot="1" x14ac:dyDescent="0.3">
      <c r="B27" s="140" t="s">
        <v>41</v>
      </c>
      <c r="C27" s="136">
        <v>0</v>
      </c>
      <c r="D27" s="103">
        <v>310000</v>
      </c>
      <c r="E27" s="103">
        <f>SUM(C27:D27)</f>
        <v>310000</v>
      </c>
      <c r="F27" s="179"/>
      <c r="G27" s="23"/>
    </row>
    <row r="28" spans="2:9" ht="15.75" thickBot="1" x14ac:dyDescent="0.3">
      <c r="B28" s="113" t="s">
        <v>3</v>
      </c>
      <c r="C28" s="137">
        <f>SUM(C26:C27)</f>
        <v>0</v>
      </c>
      <c r="D28" s="89">
        <f>SUM(D26:D27)</f>
        <v>610000</v>
      </c>
      <c r="E28" s="90">
        <f>SUM(E26:E27)</f>
        <v>610000</v>
      </c>
      <c r="F28" s="52"/>
      <c r="G28" s="32" t="s">
        <v>21</v>
      </c>
    </row>
    <row r="29" spans="2:9" x14ac:dyDescent="0.25">
      <c r="B29" s="24"/>
      <c r="C29" s="25"/>
      <c r="D29" s="25"/>
      <c r="E29" s="26"/>
      <c r="F29" s="27"/>
    </row>
    <row r="30" spans="2:9" ht="15.75" thickBot="1" x14ac:dyDescent="0.3">
      <c r="B30" s="6" t="s">
        <v>7</v>
      </c>
    </row>
    <row r="31" spans="2:9" s="7" customFormat="1" ht="86.25" thickBot="1" x14ac:dyDescent="0.3">
      <c r="B31" s="113" t="s">
        <v>57</v>
      </c>
      <c r="C31" s="114" t="s">
        <v>48</v>
      </c>
      <c r="D31" s="48" t="s">
        <v>49</v>
      </c>
      <c r="E31" s="48" t="s">
        <v>5</v>
      </c>
      <c r="F31" s="43" t="s">
        <v>4</v>
      </c>
      <c r="H31" s="164"/>
    </row>
    <row r="32" spans="2:9" s="28" customFormat="1" ht="135" x14ac:dyDescent="0.25">
      <c r="B32" s="147" t="s">
        <v>58</v>
      </c>
      <c r="C32" s="141">
        <v>0</v>
      </c>
      <c r="D32" s="88">
        <v>93000</v>
      </c>
      <c r="E32" s="88">
        <f t="shared" ref="E32:E40" si="1">SUM(C32:D32)</f>
        <v>93000</v>
      </c>
      <c r="F32" s="53" t="s">
        <v>60</v>
      </c>
      <c r="G32" s="34" t="s">
        <v>21</v>
      </c>
      <c r="H32" s="170"/>
    </row>
    <row r="33" spans="2:8" s="28" customFormat="1" ht="18.600000000000001" customHeight="1" x14ac:dyDescent="0.25">
      <c r="B33" s="130" t="s">
        <v>35</v>
      </c>
      <c r="C33" s="142">
        <v>0</v>
      </c>
      <c r="D33" s="76">
        <v>0</v>
      </c>
      <c r="E33" s="76">
        <f t="shared" si="1"/>
        <v>0</v>
      </c>
      <c r="F33" s="54" t="s">
        <v>51</v>
      </c>
      <c r="G33" s="34"/>
      <c r="H33" s="170"/>
    </row>
    <row r="34" spans="2:8" s="28" customFormat="1" ht="90" x14ac:dyDescent="0.25">
      <c r="B34" s="130" t="s">
        <v>36</v>
      </c>
      <c r="C34" s="143">
        <v>0</v>
      </c>
      <c r="D34" s="91">
        <v>116900</v>
      </c>
      <c r="E34" s="76">
        <f t="shared" si="1"/>
        <v>116900</v>
      </c>
      <c r="F34" s="175" t="s">
        <v>70</v>
      </c>
      <c r="G34" s="35"/>
      <c r="H34" s="168"/>
    </row>
    <row r="35" spans="2:8" s="28" customFormat="1" ht="45" x14ac:dyDescent="0.25">
      <c r="B35" s="130" t="s">
        <v>54</v>
      </c>
      <c r="C35" s="144">
        <v>0</v>
      </c>
      <c r="D35" s="76">
        <v>5000</v>
      </c>
      <c r="E35" s="76">
        <f t="shared" si="1"/>
        <v>5000</v>
      </c>
      <c r="F35" s="54" t="s">
        <v>61</v>
      </c>
      <c r="G35" s="31" t="s">
        <v>21</v>
      </c>
      <c r="H35" s="170"/>
    </row>
    <row r="36" spans="2:8" s="28" customFormat="1" ht="60" x14ac:dyDescent="0.25">
      <c r="B36" s="180" t="s">
        <v>37</v>
      </c>
      <c r="C36" s="176">
        <v>30410.37</v>
      </c>
      <c r="D36" s="154">
        <f>53000+918</f>
        <v>53918</v>
      </c>
      <c r="E36" s="153">
        <f t="shared" ref="E36" si="2">SUM(C36:D36)</f>
        <v>84328.37</v>
      </c>
      <c r="F36" s="156" t="s">
        <v>67</v>
      </c>
      <c r="G36" s="20"/>
      <c r="H36" s="170"/>
    </row>
    <row r="37" spans="2:8" s="28" customFormat="1" ht="60" x14ac:dyDescent="0.25">
      <c r="B37" s="181"/>
      <c r="C37" s="145">
        <v>0</v>
      </c>
      <c r="D37" s="153">
        <v>68000</v>
      </c>
      <c r="E37" s="153">
        <f t="shared" si="1"/>
        <v>68000</v>
      </c>
      <c r="F37" s="155" t="s">
        <v>68</v>
      </c>
      <c r="G37" s="38"/>
      <c r="H37" s="170"/>
    </row>
    <row r="38" spans="2:8" s="28" customFormat="1" ht="195" x14ac:dyDescent="0.25">
      <c r="B38" s="182"/>
      <c r="C38" s="145">
        <v>0</v>
      </c>
      <c r="D38" s="154">
        <v>34650</v>
      </c>
      <c r="E38" s="153">
        <f t="shared" si="1"/>
        <v>34650</v>
      </c>
      <c r="F38" s="55" t="s">
        <v>69</v>
      </c>
      <c r="G38" s="39"/>
      <c r="H38" s="170"/>
    </row>
    <row r="39" spans="2:8" s="28" customFormat="1" ht="135" x14ac:dyDescent="0.25">
      <c r="B39" s="148" t="s">
        <v>38</v>
      </c>
      <c r="C39" s="106">
        <v>0</v>
      </c>
      <c r="D39" s="80">
        <v>294000</v>
      </c>
      <c r="E39" s="36">
        <f t="shared" si="1"/>
        <v>294000</v>
      </c>
      <c r="F39" s="56" t="s">
        <v>66</v>
      </c>
      <c r="G39" s="34"/>
      <c r="H39" s="170"/>
    </row>
    <row r="40" spans="2:8" s="28" customFormat="1" ht="45.75" thickBot="1" x14ac:dyDescent="0.3">
      <c r="B40" s="149" t="s">
        <v>39</v>
      </c>
      <c r="C40" s="146">
        <v>0</v>
      </c>
      <c r="D40" s="92">
        <v>4000</v>
      </c>
      <c r="E40" s="77">
        <f t="shared" si="1"/>
        <v>4000</v>
      </c>
      <c r="F40" s="57" t="s">
        <v>63</v>
      </c>
      <c r="G40" s="33" t="s">
        <v>21</v>
      </c>
      <c r="H40" s="170"/>
    </row>
    <row r="41" spans="2:8" s="28" customFormat="1" ht="15.75" thickBot="1" x14ac:dyDescent="0.3">
      <c r="B41" s="113" t="s">
        <v>5</v>
      </c>
      <c r="C41" s="157">
        <f>C40+C39+C35+C34+C33+C32+C36+C37+C38</f>
        <v>30410.37</v>
      </c>
      <c r="D41" s="90">
        <f>D40+D39+D35+D34+D33+D32+D36+D37+D38</f>
        <v>669468</v>
      </c>
      <c r="E41" s="90">
        <f>E40+E39+E35+E34+E33+E32+E36+E37+E38</f>
        <v>699878.37</v>
      </c>
      <c r="F41" s="52"/>
      <c r="G41" s="29" t="s">
        <v>21</v>
      </c>
      <c r="H41" s="170"/>
    </row>
    <row r="42" spans="2:8" x14ac:dyDescent="0.25">
      <c r="E42" s="30"/>
    </row>
    <row r="43" spans="2:8" ht="15.75" thickBot="1" x14ac:dyDescent="0.3">
      <c r="B43" s="6" t="s">
        <v>6</v>
      </c>
    </row>
    <row r="44" spans="2:8" s="6" customFormat="1" ht="43.5" thickBot="1" x14ac:dyDescent="0.3">
      <c r="B44" s="152" t="s">
        <v>43</v>
      </c>
      <c r="C44" s="114" t="s">
        <v>48</v>
      </c>
      <c r="D44" s="48" t="s">
        <v>49</v>
      </c>
      <c r="E44" s="48" t="s">
        <v>5</v>
      </c>
      <c r="F44" s="43" t="s">
        <v>4</v>
      </c>
      <c r="H44" s="169"/>
    </row>
    <row r="45" spans="2:8" ht="30" x14ac:dyDescent="0.25">
      <c r="B45" s="129" t="s">
        <v>40</v>
      </c>
      <c r="C45" s="150">
        <v>0</v>
      </c>
      <c r="D45" s="75">
        <v>20000</v>
      </c>
      <c r="E45" s="75">
        <f>SUM(C45:D45)</f>
        <v>20000</v>
      </c>
      <c r="F45" s="59" t="s">
        <v>11</v>
      </c>
    </row>
    <row r="46" spans="2:8" ht="60" x14ac:dyDescent="0.25">
      <c r="B46" s="130" t="s">
        <v>44</v>
      </c>
      <c r="C46" s="143">
        <v>0</v>
      </c>
      <c r="D46" s="76">
        <v>37000</v>
      </c>
      <c r="E46" s="76">
        <f t="shared" ref="E46:E47" si="3">SUM(C46:D46)</f>
        <v>37000</v>
      </c>
      <c r="F46" s="58" t="s">
        <v>45</v>
      </c>
    </row>
    <row r="47" spans="2:8" ht="60.75" thickBot="1" x14ac:dyDescent="0.3">
      <c r="B47" s="149" t="s">
        <v>46</v>
      </c>
      <c r="C47" s="151">
        <v>0</v>
      </c>
      <c r="D47" s="77">
        <v>24000</v>
      </c>
      <c r="E47" s="77">
        <f t="shared" si="3"/>
        <v>24000</v>
      </c>
      <c r="F47" s="60" t="s">
        <v>65</v>
      </c>
      <c r="G47" s="32"/>
    </row>
    <row r="48" spans="2:8" ht="15.75" thickBot="1" x14ac:dyDescent="0.3">
      <c r="B48" s="158" t="s">
        <v>3</v>
      </c>
      <c r="C48" s="157">
        <f>SUM(C45:C47)</f>
        <v>0</v>
      </c>
      <c r="D48" s="90">
        <f>SUM(D45:D47)</f>
        <v>81000</v>
      </c>
      <c r="E48" s="90">
        <f>SUM(E45:E47)</f>
        <v>81000</v>
      </c>
      <c r="F48" s="159"/>
      <c r="G48" s="172"/>
    </row>
    <row r="49" spans="2:6" x14ac:dyDescent="0.25">
      <c r="F49" s="22"/>
    </row>
    <row r="50" spans="2:6" x14ac:dyDescent="0.25">
      <c r="B50" s="5"/>
      <c r="C50" s="5"/>
      <c r="D50" s="5"/>
      <c r="E50" s="5"/>
    </row>
    <row r="51" spans="2:6" ht="15.75" thickBot="1" x14ac:dyDescent="0.3">
      <c r="B51" s="5"/>
      <c r="C51" s="5"/>
      <c r="D51" s="5"/>
      <c r="E51" s="5"/>
    </row>
    <row r="52" spans="2:6" ht="43.5" thickBot="1" x14ac:dyDescent="0.3">
      <c r="B52" s="66" t="s">
        <v>24</v>
      </c>
      <c r="C52" s="67" t="s">
        <v>48</v>
      </c>
      <c r="D52" s="67" t="s">
        <v>49</v>
      </c>
      <c r="E52" s="68" t="s">
        <v>5</v>
      </c>
    </row>
    <row r="53" spans="2:6" x14ac:dyDescent="0.25">
      <c r="B53" s="63" t="s">
        <v>64</v>
      </c>
      <c r="C53" s="64">
        <v>2500</v>
      </c>
      <c r="D53" s="64">
        <f>D13</f>
        <v>237532</v>
      </c>
      <c r="E53" s="65">
        <f>SUM(C53:D53)</f>
        <v>240032</v>
      </c>
      <c r="F53" s="174"/>
    </row>
    <row r="54" spans="2:6" x14ac:dyDescent="0.25">
      <c r="B54" s="61" t="s">
        <v>25</v>
      </c>
      <c r="C54" s="41">
        <f>C14</f>
        <v>0</v>
      </c>
      <c r="D54" s="41">
        <f>D14</f>
        <v>35000</v>
      </c>
      <c r="E54" s="62">
        <f>SUM(C54:D54)</f>
        <v>35000</v>
      </c>
      <c r="F54" s="174"/>
    </row>
    <row r="55" spans="2:6" x14ac:dyDescent="0.25">
      <c r="B55" s="61" t="s">
        <v>26</v>
      </c>
      <c r="C55" s="41">
        <f>C28</f>
        <v>0</v>
      </c>
      <c r="D55" s="41">
        <f>D28</f>
        <v>610000</v>
      </c>
      <c r="E55" s="62">
        <f>SUM(C55:D55)</f>
        <v>610000</v>
      </c>
      <c r="F55" s="174"/>
    </row>
    <row r="56" spans="2:6" x14ac:dyDescent="0.25">
      <c r="B56" s="61" t="s">
        <v>27</v>
      </c>
      <c r="C56" s="41">
        <f>C41</f>
        <v>30410.37</v>
      </c>
      <c r="D56" s="41">
        <f>D41</f>
        <v>669468</v>
      </c>
      <c r="E56" s="62">
        <f>SUM(C56:D56)</f>
        <v>699878.37</v>
      </c>
      <c r="F56" s="174"/>
    </row>
    <row r="57" spans="2:6" ht="15.75" thickBot="1" x14ac:dyDescent="0.3">
      <c r="B57" s="69" t="s">
        <v>28</v>
      </c>
      <c r="C57" s="70">
        <f>C48</f>
        <v>0</v>
      </c>
      <c r="D57" s="70">
        <f>D48</f>
        <v>81000</v>
      </c>
      <c r="E57" s="71">
        <f>SUM(C57:D57)</f>
        <v>81000</v>
      </c>
      <c r="F57" s="174"/>
    </row>
    <row r="58" spans="2:6" ht="15.75" thickBot="1" x14ac:dyDescent="0.3">
      <c r="B58" s="72" t="s">
        <v>3</v>
      </c>
      <c r="C58" s="73">
        <f>SUM(C53:C57)</f>
        <v>32910.369999999995</v>
      </c>
      <c r="D58" s="73">
        <f>SUM(D53:D57)</f>
        <v>1633000</v>
      </c>
      <c r="E58" s="74">
        <f>SUM(E53:E57)</f>
        <v>1665910.37</v>
      </c>
      <c r="F58" s="173"/>
    </row>
    <row r="60" spans="2:6" x14ac:dyDescent="0.25">
      <c r="B60" s="6"/>
    </row>
    <row r="67" spans="5:5" x14ac:dyDescent="0.25">
      <c r="E67" s="3" t="s">
        <v>21</v>
      </c>
    </row>
  </sheetData>
  <mergeCells count="2">
    <mergeCell ref="F25:F27"/>
    <mergeCell ref="B36:B38"/>
  </mergeCells>
  <pageMargins left="0.51181102362204722" right="0.51181102362204722" top="0.55118110236220474" bottom="0.55118110236220474" header="0.31496062992125984" footer="0.31496062992125984"/>
  <pageSetup paperSize="9" scale="65" fitToWidth="0" fitToHeight="0" orientation="portrait" r:id="rId1"/>
  <rowBreaks count="2" manualBreakCount="2">
    <brk id="29" max="5" man="1"/>
    <brk id="42" max="5" man="1"/>
  </rowBreaks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RETL18</vt:lpstr>
      <vt:lpstr>RETL18!Print_Area</vt:lpstr>
    </vt:vector>
  </TitlesOfParts>
  <Company>SMIT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Aveli Ainsalu</dc:creator>
  <cp:lastModifiedBy>Windows User</cp:lastModifiedBy>
  <cp:lastPrinted>2017-12-05T10:58:53Z</cp:lastPrinted>
  <dcterms:created xsi:type="dcterms:W3CDTF">2015-03-05T12:44:27Z</dcterms:created>
  <dcterms:modified xsi:type="dcterms:W3CDTF">2018-03-09T10:43:02Z</dcterms:modified>
</cp:coreProperties>
</file>